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amorimferreira/Documents/Aulas 2018-19/IAA 2019/Tabela resumo dos dados 2019/"/>
    </mc:Choice>
  </mc:AlternateContent>
  <xr:revisionPtr revIDLastSave="0" documentId="13_ncr:1_{44D11253-5A13-544D-B624-E301519DD036}" xr6:coauthVersionLast="43" xr6:coauthVersionMax="43" xr10:uidLastSave="{00000000-0000-0000-0000-000000000000}"/>
  <bookViews>
    <workbookView xWindow="0" yWindow="500" windowWidth="25380" windowHeight="14180" xr2:uid="{00000000-000D-0000-FFFF-FFFF00000000}"/>
  </bookViews>
  <sheets>
    <sheet name="Biomassa" sheetId="1" r:id="rId1"/>
    <sheet name="Calculos Chl a" sheetId="4" r:id="rId2"/>
    <sheet name="Calculos Ficocianinas" sheetId="5" r:id="rId3"/>
  </sheets>
  <definedNames>
    <definedName name="_xlnm.Print_Area" localSheetId="0">Biomassa!$A$1:$G$16</definedName>
    <definedName name="_xlnm.Print_Area" localSheetId="1">'Calculos Chl a'!$A$1:$J$23</definedName>
    <definedName name="_xlnm.Print_Area" localSheetId="2">'Calculos Ficocianinas'!$A$1:$K$23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5" l="1"/>
  <c r="K11" i="5"/>
  <c r="J8" i="5"/>
  <c r="G14" i="1" l="1"/>
  <c r="G15" i="1"/>
  <c r="G16" i="1"/>
  <c r="G13" i="1"/>
  <c r="F4" i="1"/>
  <c r="F5" i="1"/>
  <c r="F6" i="1"/>
  <c r="K23" i="5" l="1"/>
  <c r="J23" i="5"/>
  <c r="K22" i="5"/>
  <c r="J22" i="5"/>
  <c r="K21" i="5"/>
  <c r="J21" i="5"/>
  <c r="K20" i="5"/>
  <c r="J20" i="5"/>
  <c r="K19" i="5"/>
  <c r="J19" i="5"/>
  <c r="K18" i="5"/>
  <c r="J18" i="5"/>
  <c r="K17" i="5"/>
  <c r="J17" i="5"/>
  <c r="K12" i="5"/>
  <c r="J12" i="5"/>
  <c r="K10" i="5"/>
  <c r="J10" i="5"/>
  <c r="K9" i="5"/>
  <c r="J9" i="5"/>
  <c r="K8" i="5"/>
  <c r="K7" i="5"/>
  <c r="J7" i="5"/>
  <c r="K6" i="5"/>
  <c r="J6" i="5"/>
  <c r="K5" i="5"/>
  <c r="J5" i="5"/>
  <c r="K4" i="5"/>
  <c r="J4" i="5"/>
  <c r="K3" i="5"/>
  <c r="J3" i="5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J12" i="4"/>
  <c r="I12" i="4"/>
  <c r="J11" i="4"/>
  <c r="I11" i="4"/>
  <c r="J10" i="4"/>
  <c r="I10" i="4"/>
  <c r="J9" i="4"/>
  <c r="I9" i="4"/>
  <c r="J8" i="4"/>
  <c r="I8" i="4"/>
  <c r="J7" i="4"/>
  <c r="I7" i="4"/>
  <c r="J6" i="4"/>
  <c r="I6" i="4"/>
  <c r="J5" i="4"/>
  <c r="I5" i="4"/>
  <c r="J4" i="4"/>
  <c r="I4" i="4"/>
  <c r="J3" i="4"/>
  <c r="I3" i="4"/>
</calcChain>
</file>

<file path=xl/sharedStrings.xml><?xml version="1.0" encoding="utf-8"?>
<sst xmlns="http://schemas.openxmlformats.org/spreadsheetml/2006/main" count="98" uniqueCount="29">
  <si>
    <t>Branco</t>
  </si>
  <si>
    <t>Vermelho</t>
  </si>
  <si>
    <t>Data</t>
  </si>
  <si>
    <t>Dias</t>
  </si>
  <si>
    <t>G1</t>
  </si>
  <si>
    <t>G2</t>
  </si>
  <si>
    <t>G3</t>
  </si>
  <si>
    <t>Média</t>
  </si>
  <si>
    <t>22/03/2019 (inóculo)</t>
  </si>
  <si>
    <t>Luz Vemelha</t>
  </si>
  <si>
    <t>Amostra</t>
  </si>
  <si>
    <t>Data da colheita</t>
  </si>
  <si>
    <t>Volume filtrado (mL)</t>
  </si>
  <si>
    <t>Volume de etanol (mL)</t>
  </si>
  <si>
    <t>Fator de diluição</t>
  </si>
  <si>
    <t>Abs 750 nm</t>
  </si>
  <si>
    <t>Abs 665 nm</t>
  </si>
  <si>
    <t>Chl a (ug mL-1 extrato)</t>
  </si>
  <si>
    <t>Chl a (ug mL-1 cultura)</t>
  </si>
  <si>
    <t>Volume de tampão (mL)</t>
  </si>
  <si>
    <t>Fator de diluição extrato</t>
  </si>
  <si>
    <t>Abs 650 nm</t>
  </si>
  <si>
    <t>Inóculo</t>
  </si>
  <si>
    <t>Abs 620 nm</t>
  </si>
  <si>
    <t>Ficocianina (mg mL-1 extrato )</t>
  </si>
  <si>
    <t>Ficocianina (mg mL-1 cultura )</t>
  </si>
  <si>
    <t>Luz Branca</t>
  </si>
  <si>
    <t>desvio padrão</t>
  </si>
  <si>
    <t>Biomassa (g/L)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</si>
</sst>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mm"/>
    <numFmt numFmtId="165" formatCode="0.0000"/>
    <numFmt numFmtId="166" formatCode="dd/mm/yy"/>
    <numFmt numFmtId="167" formatCode="0.000"/>
    <numFmt numFmtId="168" formatCode="#,##0.000"/>
    <numFmt numFmtId="169" formatCode="0.0"/>
  </numFmts>
  <fonts count="9">
    <font>
      <sz val="10"/>
      <color rgb="FF000000"/>
      <name val="Arial"/>
    </font>
    <font>
      <b/>
      <sz val="11"/>
      <color rgb="FF000000"/>
      <name val="Calibri"/>
    </font>
    <font>
      <b/>
      <sz val="10"/>
      <name val="Arial"/>
    </font>
    <font>
      <sz val="11"/>
      <color rgb="FF000000"/>
      <name val="Calibri"/>
    </font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1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6" fontId="4" fillId="0" borderId="0" xfId="0" applyNumberFormat="1" applyFont="1"/>
    <xf numFmtId="0" fontId="4" fillId="0" borderId="0" xfId="0" applyFont="1" applyAlignment="1">
      <alignment vertical="center"/>
    </xf>
    <xf numFmtId="165" fontId="0" fillId="0" borderId="0" xfId="0" applyNumberFormat="1" applyFont="1"/>
    <xf numFmtId="167" fontId="0" fillId="0" borderId="0" xfId="0" applyNumberFormat="1" applyFont="1"/>
    <xf numFmtId="0" fontId="0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168" fontId="4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vertical="center"/>
    </xf>
    <xf numFmtId="0" fontId="3" fillId="0" borderId="0" xfId="0" applyFont="1" applyAlignment="1"/>
    <xf numFmtId="169" fontId="0" fillId="0" borderId="0" xfId="0" applyNumberFormat="1" applyFont="1" applyAlignment="1"/>
    <xf numFmtId="0" fontId="4" fillId="0" borderId="0" xfId="0" applyFont="1" applyFill="1"/>
    <xf numFmtId="166" fontId="4" fillId="0" borderId="0" xfId="0" applyNumberFormat="1" applyFont="1" applyFill="1"/>
    <xf numFmtId="0" fontId="0" fillId="0" borderId="0" xfId="0" applyFont="1" applyFill="1" applyAlignment="1"/>
    <xf numFmtId="165" fontId="0" fillId="0" borderId="0" xfId="0" applyNumberFormat="1" applyFont="1" applyFill="1"/>
    <xf numFmtId="2" fontId="0" fillId="0" borderId="0" xfId="0" applyNumberFormat="1" applyFont="1" applyFill="1"/>
    <xf numFmtId="169" fontId="0" fillId="0" borderId="0" xfId="0" applyNumberFormat="1" applyFont="1" applyFill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167" fontId="0" fillId="0" borderId="0" xfId="0" applyNumberFormat="1" applyFont="1" applyFill="1"/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169" fontId="0" fillId="0" borderId="1" xfId="0" applyNumberFormat="1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000"/>
  <sheetViews>
    <sheetView tabSelected="1" workbookViewId="0">
      <selection activeCell="G16" sqref="A1:G16"/>
    </sheetView>
  </sheetViews>
  <sheetFormatPr baseColWidth="10" defaultColWidth="14.5" defaultRowHeight="15" customHeight="1"/>
  <cols>
    <col min="1" max="1" width="17.1640625" bestFit="1" customWidth="1"/>
    <col min="2" max="6" width="14.5" customWidth="1"/>
    <col min="7" max="7" width="14.5" style="22" customWidth="1"/>
  </cols>
  <sheetData>
    <row r="1" spans="1:8" ht="15.75" customHeight="1">
      <c r="A1" s="1" t="s">
        <v>28</v>
      </c>
      <c r="B1" s="2"/>
      <c r="C1" s="48" t="s">
        <v>0</v>
      </c>
      <c r="D1" s="24"/>
      <c r="E1" s="24"/>
      <c r="F1" s="22"/>
      <c r="G1"/>
    </row>
    <row r="2" spans="1:8" ht="15.75" customHeight="1">
      <c r="A2" s="1" t="s">
        <v>2</v>
      </c>
      <c r="B2" s="2" t="s">
        <v>3</v>
      </c>
      <c r="C2" s="1" t="s">
        <v>5</v>
      </c>
      <c r="D2" s="1" t="s">
        <v>6</v>
      </c>
      <c r="E2" s="1" t="s">
        <v>7</v>
      </c>
      <c r="F2" s="21" t="s">
        <v>27</v>
      </c>
      <c r="G2"/>
    </row>
    <row r="3" spans="1:8" ht="15.75" customHeight="1">
      <c r="A3" s="3" t="s">
        <v>8</v>
      </c>
      <c r="B3" s="3">
        <v>0</v>
      </c>
      <c r="C3" s="26">
        <v>4.836E-2</v>
      </c>
      <c r="D3" s="26">
        <v>4.836E-2</v>
      </c>
      <c r="E3" s="26">
        <v>4.836E-2</v>
      </c>
      <c r="F3" s="24">
        <v>0</v>
      </c>
      <c r="G3"/>
    </row>
    <row r="4" spans="1:8" ht="15.75" customHeight="1">
      <c r="A4" s="4">
        <v>43553</v>
      </c>
      <c r="B4" s="3">
        <v>7</v>
      </c>
      <c r="C4" s="3">
        <v>0.3075</v>
      </c>
      <c r="D4" s="3">
        <v>0.22</v>
      </c>
      <c r="E4" s="3">
        <v>0.26374999999999998</v>
      </c>
      <c r="F4" s="22">
        <f>STDEVA(C4:D4)</f>
        <v>6.1871843353823036E-2</v>
      </c>
      <c r="G4"/>
    </row>
    <row r="5" spans="1:8" ht="15.75" customHeight="1">
      <c r="A5" s="6">
        <v>43560</v>
      </c>
      <c r="B5" s="3">
        <v>14</v>
      </c>
      <c r="C5" s="3">
        <v>0.66500000000000004</v>
      </c>
      <c r="D5" s="3">
        <v>0.55600000000000005</v>
      </c>
      <c r="E5" s="3">
        <v>0.61050000000000004</v>
      </c>
      <c r="F5" s="22">
        <f>STDEVA(C5:D5)</f>
        <v>7.7074639149333671E-2</v>
      </c>
      <c r="G5"/>
    </row>
    <row r="6" spans="1:8" ht="15.75" customHeight="1">
      <c r="A6" s="7">
        <v>43567</v>
      </c>
      <c r="B6" s="3">
        <v>21</v>
      </c>
      <c r="C6" s="3">
        <v>0.873</v>
      </c>
      <c r="D6" s="3">
        <v>0.86399999999999999</v>
      </c>
      <c r="E6" s="3">
        <v>0.86850000000000005</v>
      </c>
      <c r="F6" s="22">
        <f>STDEVA(C6:D6)</f>
        <v>6.3639610306789338E-3</v>
      </c>
      <c r="G6"/>
    </row>
    <row r="7" spans="1:8" ht="15.75" customHeight="1">
      <c r="F7" s="22"/>
      <c r="G7"/>
    </row>
    <row r="8" spans="1:8" ht="15.75" customHeight="1">
      <c r="F8" s="22"/>
      <c r="G8"/>
    </row>
    <row r="9" spans="1:8" ht="15.75" customHeight="1"/>
    <row r="10" spans="1:8" ht="15.75" customHeight="1"/>
    <row r="11" spans="1:8" ht="15.75" customHeight="1">
      <c r="B11" s="34" t="s">
        <v>1</v>
      </c>
      <c r="C11" s="35"/>
      <c r="D11" s="35"/>
      <c r="E11" s="35"/>
    </row>
    <row r="12" spans="1:8" ht="15.75" customHeight="1">
      <c r="A12" s="23" t="s">
        <v>2</v>
      </c>
      <c r="B12" s="2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21" t="s">
        <v>27</v>
      </c>
      <c r="H12" s="22"/>
    </row>
    <row r="13" spans="1:8" ht="15.75" customHeight="1">
      <c r="A13" s="3" t="s">
        <v>8</v>
      </c>
      <c r="B13" s="3">
        <v>0</v>
      </c>
      <c r="C13" s="26">
        <v>4.0849999999999997E-2</v>
      </c>
      <c r="D13" s="26">
        <v>4.0849999999999997E-2</v>
      </c>
      <c r="E13" s="26">
        <v>4.0849999999999997E-2</v>
      </c>
      <c r="F13" s="3">
        <v>4.0849999999999997E-2</v>
      </c>
      <c r="G13">
        <f>STDEVA(C13:E13)</f>
        <v>0</v>
      </c>
      <c r="H13" s="22"/>
    </row>
    <row r="14" spans="1:8" ht="15.75" customHeight="1">
      <c r="A14" s="4">
        <v>43553</v>
      </c>
      <c r="B14" s="3">
        <v>7</v>
      </c>
      <c r="C14" s="3">
        <v>0.30449999999999999</v>
      </c>
      <c r="D14" s="3">
        <v>0.29499999999999998</v>
      </c>
      <c r="E14" s="3">
        <v>0.1895</v>
      </c>
      <c r="F14" s="3">
        <v>0.26300000000000001</v>
      </c>
      <c r="G14" s="22">
        <f t="shared" ref="G14:G16" si="0">STDEVA(C14:E14)</f>
        <v>6.3829851950321814E-2</v>
      </c>
      <c r="H14" s="22"/>
    </row>
    <row r="15" spans="1:8" ht="15.75" customHeight="1">
      <c r="A15" s="6">
        <v>43560</v>
      </c>
      <c r="B15" s="3">
        <v>14</v>
      </c>
      <c r="C15" s="3">
        <v>0.84799999999999998</v>
      </c>
      <c r="D15" s="3">
        <v>0.77300000000000002</v>
      </c>
      <c r="E15" s="3">
        <v>0.66</v>
      </c>
      <c r="F15" s="3">
        <v>0.76033300000000004</v>
      </c>
      <c r="G15" s="22">
        <f t="shared" si="0"/>
        <v>9.4637906429364343E-2</v>
      </c>
      <c r="H15" s="22"/>
    </row>
    <row r="16" spans="1:8" ht="15.75" customHeight="1">
      <c r="A16" s="7">
        <v>43567</v>
      </c>
      <c r="B16" s="3">
        <v>21</v>
      </c>
      <c r="C16" s="3">
        <v>1.2975000000000001</v>
      </c>
      <c r="D16" s="3">
        <v>1.20825</v>
      </c>
      <c r="E16" s="3">
        <v>1.0185</v>
      </c>
      <c r="F16" s="3">
        <v>1.17475</v>
      </c>
      <c r="G16" s="22">
        <f t="shared" si="0"/>
        <v>0.14248486761758253</v>
      </c>
      <c r="H16" s="22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1:E1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997"/>
  <sheetViews>
    <sheetView workbookViewId="0">
      <selection activeCell="J23" sqref="A1:J23"/>
    </sheetView>
  </sheetViews>
  <sheetFormatPr baseColWidth="10" defaultColWidth="14.5" defaultRowHeight="15" customHeight="1"/>
  <cols>
    <col min="1" max="6" width="14.5" customWidth="1"/>
    <col min="12" max="12" width="20.5" customWidth="1"/>
  </cols>
  <sheetData>
    <row r="1" spans="1:13" ht="15.75" customHeight="1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ht="27" customHeight="1">
      <c r="A2" s="2" t="s">
        <v>10</v>
      </c>
      <c r="B2" s="2" t="s">
        <v>11</v>
      </c>
      <c r="C2" s="8" t="s">
        <v>3</v>
      </c>
      <c r="D2" s="9" t="s">
        <v>12</v>
      </c>
      <c r="E2" s="9" t="s">
        <v>13</v>
      </c>
      <c r="F2" s="2" t="s">
        <v>14</v>
      </c>
      <c r="G2" s="2" t="s">
        <v>15</v>
      </c>
      <c r="H2" s="2" t="s">
        <v>16</v>
      </c>
      <c r="I2" s="9" t="s">
        <v>17</v>
      </c>
      <c r="J2" s="9" t="s">
        <v>18</v>
      </c>
      <c r="K2" s="2"/>
      <c r="L2" s="9"/>
      <c r="M2" s="18"/>
    </row>
    <row r="3" spans="1:13" ht="15.75" customHeight="1">
      <c r="A3" s="5" t="s">
        <v>22</v>
      </c>
      <c r="B3" s="10">
        <v>43546</v>
      </c>
      <c r="C3" s="11">
        <v>0</v>
      </c>
      <c r="D3" s="5">
        <v>10</v>
      </c>
      <c r="E3" s="5">
        <v>10</v>
      </c>
      <c r="F3" s="5">
        <v>1</v>
      </c>
      <c r="G3" s="5">
        <v>6.0000000000000001E-3</v>
      </c>
      <c r="H3" s="5">
        <v>0.60399999999999998</v>
      </c>
      <c r="I3">
        <f t="shared" ref="I3:I12" si="0">(H3-G3)*11.9</f>
        <v>7.1162000000000001</v>
      </c>
      <c r="J3">
        <f t="shared" ref="J3:J12" si="1">((H3-G3)*11.9*E3*F3)/D3</f>
        <v>7.116200000000001</v>
      </c>
      <c r="L3" s="13"/>
      <c r="M3" s="27"/>
    </row>
    <row r="4" spans="1:13" ht="15.75" customHeight="1">
      <c r="A4" s="5" t="s">
        <v>4</v>
      </c>
      <c r="B4" s="10">
        <v>43553</v>
      </c>
      <c r="C4" s="25">
        <v>7</v>
      </c>
      <c r="D4" s="5">
        <v>10</v>
      </c>
      <c r="E4" s="5">
        <v>10</v>
      </c>
      <c r="F4" s="5">
        <v>1</v>
      </c>
      <c r="G4" s="5">
        <v>3.0000000000000001E-3</v>
      </c>
      <c r="H4" s="5">
        <v>0.32300000000000001</v>
      </c>
      <c r="I4">
        <f t="shared" si="0"/>
        <v>3.8080000000000003</v>
      </c>
      <c r="J4">
        <f t="shared" si="1"/>
        <v>3.8080000000000007</v>
      </c>
      <c r="K4" s="14"/>
      <c r="L4" s="13"/>
      <c r="M4" s="27"/>
    </row>
    <row r="5" spans="1:13" ht="15.75" customHeight="1">
      <c r="A5" s="5" t="s">
        <v>5</v>
      </c>
      <c r="B5" s="10">
        <v>43553</v>
      </c>
      <c r="C5" s="24">
        <v>7</v>
      </c>
      <c r="D5" s="5">
        <v>10</v>
      </c>
      <c r="E5" s="5">
        <v>10</v>
      </c>
      <c r="F5" s="5">
        <v>1</v>
      </c>
      <c r="G5" s="5">
        <v>4.0000000000000001E-3</v>
      </c>
      <c r="H5" s="5">
        <v>0.38200000000000001</v>
      </c>
      <c r="I5">
        <f t="shared" si="0"/>
        <v>4.4981999999999998</v>
      </c>
      <c r="J5">
        <f t="shared" si="1"/>
        <v>4.4981999999999998</v>
      </c>
      <c r="L5" s="13"/>
      <c r="M5" s="27"/>
    </row>
    <row r="6" spans="1:13" ht="15.75" customHeight="1">
      <c r="A6" s="5" t="s">
        <v>6</v>
      </c>
      <c r="B6" s="10">
        <v>43553</v>
      </c>
      <c r="C6" s="24">
        <v>7</v>
      </c>
      <c r="D6" s="5">
        <v>10</v>
      </c>
      <c r="E6" s="5">
        <v>10</v>
      </c>
      <c r="F6" s="5">
        <v>1</v>
      </c>
      <c r="G6" s="5">
        <v>2E-3</v>
      </c>
      <c r="H6" s="5">
        <v>0.27100000000000002</v>
      </c>
      <c r="I6">
        <f t="shared" si="0"/>
        <v>3.2011000000000003</v>
      </c>
      <c r="J6">
        <f t="shared" si="1"/>
        <v>3.2011000000000003</v>
      </c>
      <c r="K6" s="14"/>
      <c r="L6" s="13"/>
      <c r="M6" s="27"/>
    </row>
    <row r="7" spans="1:13" ht="15.75" customHeight="1">
      <c r="A7" s="5" t="s">
        <v>4</v>
      </c>
      <c r="B7" s="10">
        <v>43560</v>
      </c>
      <c r="C7" s="25">
        <v>14</v>
      </c>
      <c r="D7" s="5">
        <v>10</v>
      </c>
      <c r="E7" s="5">
        <v>10</v>
      </c>
      <c r="F7" s="5">
        <v>1</v>
      </c>
      <c r="G7" s="5">
        <v>8.9999999999999993E-3</v>
      </c>
      <c r="H7" s="5">
        <v>0.83699999999999997</v>
      </c>
      <c r="I7">
        <f t="shared" si="0"/>
        <v>9.8531999999999993</v>
      </c>
      <c r="J7">
        <f t="shared" si="1"/>
        <v>9.8531999999999993</v>
      </c>
      <c r="L7" s="13"/>
      <c r="M7" s="27"/>
    </row>
    <row r="8" spans="1:13" ht="15.75" customHeight="1">
      <c r="A8" s="5" t="s">
        <v>5</v>
      </c>
      <c r="B8" s="10">
        <v>43560</v>
      </c>
      <c r="C8" s="45">
        <v>14</v>
      </c>
      <c r="D8" s="5">
        <v>10</v>
      </c>
      <c r="E8" s="5">
        <v>10</v>
      </c>
      <c r="F8" s="5">
        <v>2</v>
      </c>
      <c r="G8" s="5">
        <v>5.0000000000000001E-3</v>
      </c>
      <c r="H8" s="5">
        <v>0.54100000000000004</v>
      </c>
      <c r="I8">
        <f t="shared" si="0"/>
        <v>6.378400000000001</v>
      </c>
      <c r="J8">
        <f t="shared" si="1"/>
        <v>12.756800000000002</v>
      </c>
      <c r="K8" s="14"/>
      <c r="L8" s="13"/>
      <c r="M8" s="27"/>
    </row>
    <row r="9" spans="1:13" ht="15.75" customHeight="1">
      <c r="A9" s="5" t="s">
        <v>6</v>
      </c>
      <c r="B9" s="10">
        <v>43560</v>
      </c>
      <c r="C9" s="45">
        <v>14</v>
      </c>
      <c r="D9" s="5">
        <v>10</v>
      </c>
      <c r="E9" s="5">
        <v>10</v>
      </c>
      <c r="F9" s="5">
        <v>1</v>
      </c>
      <c r="G9" s="5">
        <v>5.0000000000000001E-3</v>
      </c>
      <c r="H9" s="5">
        <v>0.69399999999999995</v>
      </c>
      <c r="I9">
        <f t="shared" si="0"/>
        <v>8.1990999999999996</v>
      </c>
      <c r="J9">
        <f t="shared" si="1"/>
        <v>8.1990999999999996</v>
      </c>
      <c r="L9" s="13"/>
      <c r="M9" s="27"/>
    </row>
    <row r="10" spans="1:13" ht="15.75" customHeight="1">
      <c r="A10" s="5" t="s">
        <v>4</v>
      </c>
      <c r="B10" s="10">
        <v>43567</v>
      </c>
      <c r="C10" s="25">
        <v>21</v>
      </c>
      <c r="D10" s="5">
        <v>10</v>
      </c>
      <c r="E10" s="5">
        <v>10</v>
      </c>
      <c r="F10" s="5">
        <v>2</v>
      </c>
      <c r="G10" s="5">
        <v>8.0000000000000002E-3</v>
      </c>
      <c r="H10" s="5">
        <v>0.66600000000000004</v>
      </c>
      <c r="I10">
        <f t="shared" si="0"/>
        <v>7.8302000000000005</v>
      </c>
      <c r="J10">
        <f t="shared" si="1"/>
        <v>15.660400000000001</v>
      </c>
      <c r="L10" s="13"/>
      <c r="M10" s="27"/>
    </row>
    <row r="11" spans="1:13" ht="15.75" customHeight="1">
      <c r="A11" s="5" t="s">
        <v>5</v>
      </c>
      <c r="B11" s="10">
        <v>43567</v>
      </c>
      <c r="C11" s="45">
        <v>21</v>
      </c>
      <c r="D11" s="5">
        <v>10</v>
      </c>
      <c r="E11" s="5">
        <v>10</v>
      </c>
      <c r="F11" s="5">
        <v>2</v>
      </c>
      <c r="G11" s="5">
        <v>7.0000000000000001E-3</v>
      </c>
      <c r="H11" s="5">
        <v>0.83</v>
      </c>
      <c r="I11">
        <f t="shared" si="0"/>
        <v>9.7936999999999994</v>
      </c>
      <c r="J11">
        <f t="shared" si="1"/>
        <v>19.587399999999999</v>
      </c>
      <c r="L11" s="13"/>
      <c r="M11" s="27"/>
    </row>
    <row r="12" spans="1:13" ht="15.75" customHeight="1">
      <c r="A12" s="5" t="s">
        <v>6</v>
      </c>
      <c r="B12" s="10">
        <v>43567</v>
      </c>
      <c r="C12" s="45">
        <v>21</v>
      </c>
      <c r="D12" s="5">
        <v>10</v>
      </c>
      <c r="E12" s="5">
        <v>10</v>
      </c>
      <c r="F12" s="5">
        <v>2</v>
      </c>
      <c r="G12" s="5">
        <v>0.01</v>
      </c>
      <c r="H12" s="5">
        <v>0.52200000000000002</v>
      </c>
      <c r="I12">
        <f t="shared" si="0"/>
        <v>6.0928000000000004</v>
      </c>
      <c r="J12">
        <f t="shared" si="1"/>
        <v>12.185600000000001</v>
      </c>
      <c r="L12" s="13"/>
      <c r="M12" s="27"/>
    </row>
    <row r="13" spans="1:13" ht="15.75" customHeight="1"/>
    <row r="14" spans="1:13" ht="15.75" customHeight="1"/>
    <row r="15" spans="1:13" ht="15.75" customHeight="1">
      <c r="A15" s="2" t="s">
        <v>26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3" ht="28">
      <c r="A16" s="2" t="s">
        <v>10</v>
      </c>
      <c r="B16" s="2" t="s">
        <v>11</v>
      </c>
      <c r="C16" s="8" t="s">
        <v>3</v>
      </c>
      <c r="D16" s="9" t="s">
        <v>12</v>
      </c>
      <c r="E16" s="9" t="s">
        <v>13</v>
      </c>
      <c r="F16" s="2" t="s">
        <v>14</v>
      </c>
      <c r="G16" s="2" t="s">
        <v>15</v>
      </c>
      <c r="H16" s="2" t="s">
        <v>16</v>
      </c>
      <c r="I16" s="9" t="s">
        <v>17</v>
      </c>
      <c r="J16" s="9" t="s">
        <v>18</v>
      </c>
      <c r="K16" s="2"/>
      <c r="L16" s="9"/>
      <c r="M16" s="18"/>
    </row>
    <row r="17" spans="1:13" ht="15.75" customHeight="1">
      <c r="A17" s="5" t="s">
        <v>22</v>
      </c>
      <c r="B17" s="10">
        <v>43546</v>
      </c>
      <c r="C17" s="16">
        <v>0</v>
      </c>
      <c r="D17" s="5">
        <v>10</v>
      </c>
      <c r="E17" s="5">
        <v>10</v>
      </c>
      <c r="F17" s="5">
        <v>2</v>
      </c>
      <c r="G17" s="5">
        <v>7.0000000000000001E-3</v>
      </c>
      <c r="H17" s="5">
        <v>0.54500000000000004</v>
      </c>
      <c r="I17">
        <f t="shared" ref="I17:I23" si="2">(H17-G17)*11.9</f>
        <v>6.4022000000000006</v>
      </c>
      <c r="J17">
        <f t="shared" ref="J17:J23" si="3">((H17-G17)*11.9*E17*F17)/D17</f>
        <v>12.804400000000001</v>
      </c>
      <c r="L17" s="13"/>
      <c r="M17" s="27"/>
    </row>
    <row r="18" spans="1:13" ht="15.75" customHeight="1">
      <c r="A18" s="5" t="s">
        <v>5</v>
      </c>
      <c r="B18" s="10">
        <v>43553</v>
      </c>
      <c r="C18" s="24">
        <v>7</v>
      </c>
      <c r="D18" s="5">
        <v>10</v>
      </c>
      <c r="E18" s="5">
        <v>10</v>
      </c>
      <c r="F18" s="5">
        <v>1</v>
      </c>
      <c r="G18" s="5">
        <v>2E-3</v>
      </c>
      <c r="H18" s="5">
        <v>0.25800000000000001</v>
      </c>
      <c r="I18">
        <f t="shared" si="2"/>
        <v>3.0464000000000002</v>
      </c>
      <c r="J18">
        <f t="shared" si="3"/>
        <v>3.0464000000000002</v>
      </c>
      <c r="K18" s="30"/>
      <c r="L18" s="36"/>
      <c r="M18" s="27"/>
    </row>
    <row r="19" spans="1:13" ht="15.75" customHeight="1">
      <c r="A19" s="5" t="s">
        <v>6</v>
      </c>
      <c r="B19" s="10">
        <v>43553</v>
      </c>
      <c r="C19" s="24">
        <v>7</v>
      </c>
      <c r="D19" s="5">
        <v>10</v>
      </c>
      <c r="E19" s="5">
        <v>10</v>
      </c>
      <c r="F19" s="5">
        <v>1</v>
      </c>
      <c r="G19" s="5">
        <v>4.0000000000000001E-3</v>
      </c>
      <c r="H19" s="5">
        <v>0.23499999999999999</v>
      </c>
      <c r="I19">
        <f t="shared" si="2"/>
        <v>2.7488999999999999</v>
      </c>
      <c r="J19">
        <f t="shared" si="3"/>
        <v>2.7488999999999999</v>
      </c>
      <c r="K19" s="30"/>
      <c r="L19" s="36"/>
      <c r="M19" s="27"/>
    </row>
    <row r="20" spans="1:13" ht="15.75" customHeight="1">
      <c r="A20" s="5" t="s">
        <v>5</v>
      </c>
      <c r="B20" s="10">
        <v>43560</v>
      </c>
      <c r="C20" s="24">
        <v>14</v>
      </c>
      <c r="D20" s="5">
        <v>10</v>
      </c>
      <c r="E20" s="5">
        <v>10</v>
      </c>
      <c r="F20" s="5">
        <v>1</v>
      </c>
      <c r="G20" s="5">
        <v>5.0000000000000001E-3</v>
      </c>
      <c r="H20" s="5">
        <v>0.70599999999999996</v>
      </c>
      <c r="I20">
        <f t="shared" si="2"/>
        <v>8.341899999999999</v>
      </c>
      <c r="J20">
        <f t="shared" si="3"/>
        <v>8.341899999999999</v>
      </c>
      <c r="K20" s="30"/>
      <c r="L20" s="36"/>
      <c r="M20" s="27"/>
    </row>
    <row r="21" spans="1:13" ht="15.75" customHeight="1">
      <c r="A21" s="5" t="s">
        <v>6</v>
      </c>
      <c r="B21" s="10">
        <v>43560</v>
      </c>
      <c r="C21" s="24">
        <v>14</v>
      </c>
      <c r="D21" s="5">
        <v>10</v>
      </c>
      <c r="E21" s="5">
        <v>10</v>
      </c>
      <c r="F21" s="5">
        <v>1</v>
      </c>
      <c r="G21" s="5">
        <v>6.0000000000000001E-3</v>
      </c>
      <c r="H21" s="5">
        <v>0.65600000000000003</v>
      </c>
      <c r="I21">
        <f t="shared" si="2"/>
        <v>7.7350000000000003</v>
      </c>
      <c r="J21">
        <f t="shared" si="3"/>
        <v>7.7350000000000012</v>
      </c>
      <c r="K21" s="30"/>
      <c r="L21" s="36"/>
      <c r="M21" s="27"/>
    </row>
    <row r="22" spans="1:13" ht="15.75" customHeight="1">
      <c r="A22" s="5" t="s">
        <v>5</v>
      </c>
      <c r="B22" s="10">
        <v>43567</v>
      </c>
      <c r="C22" s="24">
        <v>21</v>
      </c>
      <c r="D22" s="5">
        <v>10</v>
      </c>
      <c r="E22" s="5">
        <v>10</v>
      </c>
      <c r="F22" s="5">
        <v>2</v>
      </c>
      <c r="G22" s="5">
        <v>7.0000000000000001E-3</v>
      </c>
      <c r="H22" s="5">
        <v>0.47299999999999998</v>
      </c>
      <c r="I22">
        <f t="shared" si="2"/>
        <v>5.5453999999999999</v>
      </c>
      <c r="J22">
        <f t="shared" si="3"/>
        <v>11.0908</v>
      </c>
      <c r="K22" s="37"/>
      <c r="L22" s="36"/>
      <c r="M22" s="27"/>
    </row>
    <row r="23" spans="1:13" ht="15.75" customHeight="1">
      <c r="A23" s="5" t="s">
        <v>6</v>
      </c>
      <c r="B23" s="10">
        <v>43567</v>
      </c>
      <c r="C23" s="24">
        <v>21</v>
      </c>
      <c r="D23" s="5">
        <v>10</v>
      </c>
      <c r="E23" s="5">
        <v>10</v>
      </c>
      <c r="F23" s="5">
        <v>2</v>
      </c>
      <c r="G23" s="5">
        <v>7.0000000000000001E-3</v>
      </c>
      <c r="H23" s="5">
        <v>0.54500000000000004</v>
      </c>
      <c r="I23">
        <f t="shared" si="2"/>
        <v>6.4022000000000006</v>
      </c>
      <c r="J23">
        <f t="shared" si="3"/>
        <v>12.804400000000001</v>
      </c>
      <c r="K23" s="30"/>
      <c r="L23" s="36"/>
      <c r="M23" s="27"/>
    </row>
    <row r="24" spans="1:13" ht="15.75" customHeight="1"/>
    <row r="25" spans="1:13" ht="15.75" customHeight="1"/>
    <row r="26" spans="1:13" ht="15.75" customHeight="1"/>
    <row r="27" spans="1:13" ht="15.75" customHeight="1"/>
    <row r="28" spans="1:13" ht="15.75" customHeight="1"/>
    <row r="29" spans="1:13" ht="15.75" customHeight="1"/>
    <row r="30" spans="1:13" ht="15.75" customHeight="1"/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P997"/>
  <sheetViews>
    <sheetView zoomScale="92" zoomScaleNormal="92" workbookViewId="0">
      <selection activeCell="K23" sqref="A1:K23"/>
    </sheetView>
  </sheetViews>
  <sheetFormatPr baseColWidth="10" defaultColWidth="14.5" defaultRowHeight="15" customHeight="1"/>
  <cols>
    <col min="1" max="5" width="14.5" customWidth="1"/>
    <col min="6" max="6" width="10" customWidth="1"/>
    <col min="12" max="12" width="15.5" customWidth="1"/>
    <col min="13" max="13" width="15.83203125" customWidth="1"/>
  </cols>
  <sheetData>
    <row r="1" spans="1:16" ht="15.75" customHeight="1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6" ht="53.25" customHeight="1">
      <c r="A2" s="2" t="s">
        <v>10</v>
      </c>
      <c r="B2" s="2" t="s">
        <v>11</v>
      </c>
      <c r="C2" s="8" t="s">
        <v>3</v>
      </c>
      <c r="D2" s="9" t="s">
        <v>12</v>
      </c>
      <c r="E2" s="9" t="s">
        <v>19</v>
      </c>
      <c r="F2" s="9" t="s">
        <v>20</v>
      </c>
      <c r="G2" s="2" t="s">
        <v>15</v>
      </c>
      <c r="H2" s="2" t="s">
        <v>21</v>
      </c>
      <c r="I2" s="2" t="s">
        <v>23</v>
      </c>
      <c r="J2" s="9" t="s">
        <v>24</v>
      </c>
      <c r="K2" s="9" t="s">
        <v>25</v>
      </c>
      <c r="L2" s="38"/>
      <c r="M2" s="39"/>
      <c r="N2" s="40"/>
      <c r="O2" s="30"/>
      <c r="P2" s="40"/>
    </row>
    <row r="3" spans="1:16" ht="15.75" customHeight="1">
      <c r="A3" s="5" t="s">
        <v>22</v>
      </c>
      <c r="B3" s="10">
        <v>43546</v>
      </c>
      <c r="C3" s="11">
        <v>0</v>
      </c>
      <c r="D3" s="5">
        <v>10</v>
      </c>
      <c r="E3" s="5">
        <v>10</v>
      </c>
      <c r="F3" s="5">
        <v>2</v>
      </c>
      <c r="G3">
        <v>8.0000000000000002E-3</v>
      </c>
      <c r="H3">
        <v>5.8000000000000003E-2</v>
      </c>
      <c r="I3">
        <v>9.7000000000000003E-2</v>
      </c>
      <c r="J3" s="12">
        <f>((I3-G3)-0.7*(H3-G3))/7.38</f>
        <v>7.3170731707317077E-3</v>
      </c>
      <c r="K3" s="12">
        <f t="shared" ref="K3:K12" si="0">(((I3-G3)-0.7*(H3-G3))*E3*F3)/(7.38*D3*1)</f>
        <v>1.4634146341463415E-2</v>
      </c>
      <c r="L3" s="31"/>
      <c r="M3" s="32"/>
      <c r="N3" s="33"/>
      <c r="O3" s="30"/>
      <c r="P3" s="30"/>
    </row>
    <row r="4" spans="1:16" s="30" customFormat="1" ht="15.75" customHeight="1">
      <c r="A4" s="28" t="s">
        <v>4</v>
      </c>
      <c r="B4" s="29">
        <v>43553</v>
      </c>
      <c r="C4" s="46">
        <v>7</v>
      </c>
      <c r="D4" s="28">
        <v>10</v>
      </c>
      <c r="E4" s="28">
        <v>10</v>
      </c>
      <c r="F4" s="28">
        <v>1</v>
      </c>
      <c r="G4" s="30">
        <v>5.0000000000000001E-3</v>
      </c>
      <c r="H4" s="30">
        <v>5.6000000000000001E-2</v>
      </c>
      <c r="I4" s="30">
        <v>9.9000000000000005E-2</v>
      </c>
      <c r="J4" s="31">
        <f t="shared" ref="J4:J12" si="1">((I4-G4)-0.7*(H4-G4))/7.38</f>
        <v>7.8997289972899728E-3</v>
      </c>
      <c r="K4" s="31">
        <f t="shared" si="0"/>
        <v>7.8997289972899728E-3</v>
      </c>
      <c r="L4" s="31"/>
      <c r="M4" s="32"/>
      <c r="N4" s="33"/>
    </row>
    <row r="5" spans="1:16" s="30" customFormat="1" ht="15.75" customHeight="1">
      <c r="A5" s="28" t="s">
        <v>5</v>
      </c>
      <c r="B5" s="29">
        <v>43553</v>
      </c>
      <c r="C5" s="30">
        <v>7</v>
      </c>
      <c r="D5" s="28">
        <v>10</v>
      </c>
      <c r="E5" s="28">
        <v>10</v>
      </c>
      <c r="F5" s="28">
        <v>1</v>
      </c>
      <c r="G5" s="28">
        <v>3.0000000000000001E-3</v>
      </c>
      <c r="H5" s="28">
        <v>0.04</v>
      </c>
      <c r="I5" s="28">
        <v>7.2999999999999995E-2</v>
      </c>
      <c r="J5" s="31">
        <f t="shared" si="1"/>
        <v>5.9756097560975611E-3</v>
      </c>
      <c r="K5" s="31">
        <f t="shared" si="0"/>
        <v>5.9756097560975611E-3</v>
      </c>
      <c r="L5" s="31"/>
      <c r="M5" s="32"/>
      <c r="N5" s="33"/>
    </row>
    <row r="6" spans="1:16" s="30" customFormat="1" ht="15.75" customHeight="1">
      <c r="A6" s="28" t="s">
        <v>6</v>
      </c>
      <c r="B6" s="29">
        <v>43553</v>
      </c>
      <c r="C6" s="30">
        <v>7</v>
      </c>
      <c r="D6" s="28">
        <v>10</v>
      </c>
      <c r="E6" s="28">
        <v>10</v>
      </c>
      <c r="F6" s="28">
        <v>1</v>
      </c>
      <c r="G6" s="28">
        <v>2E-3</v>
      </c>
      <c r="H6" s="28">
        <v>0.04</v>
      </c>
      <c r="I6" s="28">
        <v>7.9000000000000001E-2</v>
      </c>
      <c r="J6" s="31">
        <f t="shared" si="1"/>
        <v>6.8292682926829268E-3</v>
      </c>
      <c r="K6" s="31">
        <f t="shared" si="0"/>
        <v>6.8292682926829268E-3</v>
      </c>
      <c r="L6" s="31"/>
      <c r="M6" s="32"/>
      <c r="N6" s="33"/>
    </row>
    <row r="7" spans="1:16" s="30" customFormat="1" ht="15.75" customHeight="1">
      <c r="A7" s="28" t="s">
        <v>4</v>
      </c>
      <c r="B7" s="29">
        <v>43560</v>
      </c>
      <c r="C7" s="46">
        <v>14</v>
      </c>
      <c r="D7" s="28">
        <v>10</v>
      </c>
      <c r="E7" s="28">
        <v>10</v>
      </c>
      <c r="F7" s="28">
        <v>2</v>
      </c>
      <c r="G7" s="28">
        <v>1.2E-2</v>
      </c>
      <c r="H7" s="28">
        <v>9.7000000000000003E-2</v>
      </c>
      <c r="I7" s="28">
        <v>0.14000000000000001</v>
      </c>
      <c r="J7" s="31">
        <f>((I7-G7)-0.7*(H7-G7))/7.38</f>
        <v>9.2818428184281848E-3</v>
      </c>
      <c r="K7" s="31">
        <f t="shared" si="0"/>
        <v>1.856368563685637E-2</v>
      </c>
      <c r="L7" s="31"/>
      <c r="M7" s="32"/>
      <c r="N7" s="33"/>
    </row>
    <row r="8" spans="1:16" s="30" customFormat="1" ht="15.75" customHeight="1">
      <c r="A8" s="28" t="s">
        <v>5</v>
      </c>
      <c r="B8" s="29">
        <v>43560</v>
      </c>
      <c r="C8" s="47">
        <v>14</v>
      </c>
      <c r="D8" s="28">
        <v>10</v>
      </c>
      <c r="E8" s="28">
        <v>10</v>
      </c>
      <c r="F8" s="44">
        <v>2</v>
      </c>
      <c r="G8" s="44">
        <v>7.0000000000000001E-3</v>
      </c>
      <c r="H8" s="44">
        <v>0.10199999999999999</v>
      </c>
      <c r="I8" s="44">
        <v>0.16500000000000001</v>
      </c>
      <c r="J8" s="31">
        <f>((I8-G8)-0.7*(H8-G8))/7.38</f>
        <v>1.2398373983739839E-2</v>
      </c>
      <c r="K8" s="31">
        <f t="shared" si="0"/>
        <v>2.4796747967479681E-2</v>
      </c>
      <c r="L8" s="31"/>
      <c r="M8" s="32"/>
      <c r="N8" s="33"/>
    </row>
    <row r="9" spans="1:16" s="30" customFormat="1" ht="15.75" customHeight="1">
      <c r="A9" s="28" t="s">
        <v>6</v>
      </c>
      <c r="B9" s="29">
        <v>43560</v>
      </c>
      <c r="C9" s="47">
        <v>14</v>
      </c>
      <c r="D9" s="28">
        <v>10</v>
      </c>
      <c r="E9" s="28">
        <v>10</v>
      </c>
      <c r="F9" s="28">
        <v>1</v>
      </c>
      <c r="G9" s="28">
        <v>0.01</v>
      </c>
      <c r="H9" s="28">
        <v>0.13100000000000001</v>
      </c>
      <c r="I9" s="28">
        <v>0.23599999999999999</v>
      </c>
      <c r="J9" s="31">
        <f t="shared" si="1"/>
        <v>1.914634146341463E-2</v>
      </c>
      <c r="K9" s="31">
        <f t="shared" si="0"/>
        <v>1.9146341463414634E-2</v>
      </c>
      <c r="L9" s="31"/>
      <c r="M9" s="32"/>
      <c r="N9" s="33"/>
    </row>
    <row r="10" spans="1:16" s="30" customFormat="1" ht="15.75" customHeight="1">
      <c r="A10" s="28" t="s">
        <v>4</v>
      </c>
      <c r="B10" s="29">
        <v>43567</v>
      </c>
      <c r="C10" s="25">
        <v>21</v>
      </c>
      <c r="D10" s="28">
        <v>10</v>
      </c>
      <c r="E10" s="28">
        <v>10</v>
      </c>
      <c r="F10" s="28">
        <v>2</v>
      </c>
      <c r="G10" s="28">
        <v>1.0999999999999999E-2</v>
      </c>
      <c r="H10" s="28">
        <v>0.10100000000000001</v>
      </c>
      <c r="I10" s="28">
        <v>0.127</v>
      </c>
      <c r="J10" s="31">
        <f t="shared" si="1"/>
        <v>7.1815718157181583E-3</v>
      </c>
      <c r="K10" s="31">
        <f t="shared" si="0"/>
        <v>1.4363143631436315E-2</v>
      </c>
      <c r="L10" s="31"/>
      <c r="M10" s="32"/>
      <c r="N10" s="33"/>
    </row>
    <row r="11" spans="1:16" s="30" customFormat="1" ht="15.75" customHeight="1">
      <c r="A11" s="28" t="s">
        <v>5</v>
      </c>
      <c r="B11" s="29">
        <v>43567</v>
      </c>
      <c r="C11" s="45">
        <v>21</v>
      </c>
      <c r="D11" s="28">
        <v>10</v>
      </c>
      <c r="E11" s="28">
        <v>10</v>
      </c>
      <c r="F11" s="41">
        <v>2</v>
      </c>
      <c r="G11" s="41">
        <v>7.0000000000000001E-3</v>
      </c>
      <c r="H11" s="41">
        <v>0.154</v>
      </c>
      <c r="I11" s="41">
        <v>0.26600000000000001</v>
      </c>
      <c r="J11" s="31">
        <f t="shared" si="1"/>
        <v>2.1151761517615178E-2</v>
      </c>
      <c r="K11" s="31">
        <f t="shared" si="0"/>
        <v>4.2303523035230356E-2</v>
      </c>
      <c r="L11" s="31"/>
      <c r="M11" s="32"/>
      <c r="N11" s="33"/>
    </row>
    <row r="12" spans="1:16" ht="15.75" customHeight="1">
      <c r="A12" s="5" t="s">
        <v>6</v>
      </c>
      <c r="B12" s="10">
        <v>43567</v>
      </c>
      <c r="C12" s="45">
        <v>21</v>
      </c>
      <c r="D12" s="5">
        <v>10</v>
      </c>
      <c r="E12" s="5">
        <v>10</v>
      </c>
      <c r="F12" s="5">
        <v>2</v>
      </c>
      <c r="G12" s="5">
        <v>8.9999999999999993E-3</v>
      </c>
      <c r="H12" s="5">
        <v>0.112</v>
      </c>
      <c r="I12" s="15">
        <v>0.20100000000000001</v>
      </c>
      <c r="J12" s="12">
        <f t="shared" si="1"/>
        <v>1.6246612466124664E-2</v>
      </c>
      <c r="K12" s="12">
        <f t="shared" si="0"/>
        <v>3.2493224932249327E-2</v>
      </c>
      <c r="L12" s="31"/>
      <c r="M12" s="32"/>
      <c r="N12" s="33"/>
      <c r="O12" s="30"/>
      <c r="P12" s="30"/>
    </row>
    <row r="13" spans="1:16" ht="15.75" customHeight="1">
      <c r="L13" s="30"/>
      <c r="M13" s="30"/>
      <c r="N13" s="30"/>
      <c r="O13" s="30"/>
      <c r="P13" s="30"/>
    </row>
    <row r="14" spans="1:16" ht="15.75" customHeight="1">
      <c r="L14" s="30"/>
      <c r="M14" s="30"/>
      <c r="N14" s="30"/>
      <c r="O14" s="30"/>
      <c r="P14" s="30"/>
    </row>
    <row r="15" spans="1:16" ht="15.75" customHeight="1">
      <c r="A15" s="2" t="s">
        <v>26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41"/>
      <c r="M15" s="30"/>
      <c r="N15" s="30"/>
      <c r="O15" s="30"/>
      <c r="P15" s="30"/>
    </row>
    <row r="16" spans="1:16" ht="44.25" customHeight="1">
      <c r="A16" s="2" t="s">
        <v>10</v>
      </c>
      <c r="B16" s="9" t="s">
        <v>11</v>
      </c>
      <c r="C16" s="8" t="s">
        <v>3</v>
      </c>
      <c r="D16" s="9" t="s">
        <v>12</v>
      </c>
      <c r="E16" s="9" t="s">
        <v>19</v>
      </c>
      <c r="F16" s="9" t="s">
        <v>20</v>
      </c>
      <c r="G16" s="2" t="s">
        <v>15</v>
      </c>
      <c r="H16" s="2" t="s">
        <v>21</v>
      </c>
      <c r="I16" s="2" t="s">
        <v>23</v>
      </c>
      <c r="J16" s="9" t="s">
        <v>24</v>
      </c>
      <c r="K16" s="9" t="s">
        <v>25</v>
      </c>
      <c r="L16" s="39"/>
      <c r="M16" s="39"/>
      <c r="N16" s="40"/>
      <c r="O16" s="30"/>
      <c r="P16" s="30"/>
    </row>
    <row r="17" spans="1:16" ht="15.75" customHeight="1">
      <c r="A17" s="5" t="s">
        <v>22</v>
      </c>
      <c r="B17" s="10">
        <v>43546</v>
      </c>
      <c r="C17" s="11">
        <v>0</v>
      </c>
      <c r="D17" s="5">
        <v>10</v>
      </c>
      <c r="E17">
        <v>10</v>
      </c>
      <c r="F17">
        <v>2</v>
      </c>
      <c r="G17">
        <v>1.2999999999999999E-2</v>
      </c>
      <c r="H17">
        <v>0.10100000000000001</v>
      </c>
      <c r="I17">
        <v>0.152</v>
      </c>
      <c r="J17" s="12">
        <f>((I17-G17)-0.7*(H17-G17))/7.38</f>
        <v>1.0487804878048778E-2</v>
      </c>
      <c r="K17" s="12">
        <f>(((I17-G17)-0.7*(H17-G17))*E17*F17)/(7.38*D17*1)</f>
        <v>2.0975609756097555E-2</v>
      </c>
      <c r="L17" s="31"/>
      <c r="M17" s="32"/>
      <c r="N17" s="33"/>
      <c r="O17" s="30"/>
      <c r="P17" s="30"/>
    </row>
    <row r="18" spans="1:16" ht="15.75" customHeight="1">
      <c r="A18" s="5" t="s">
        <v>5</v>
      </c>
      <c r="B18" s="10">
        <v>43553</v>
      </c>
      <c r="C18" s="24">
        <v>7</v>
      </c>
      <c r="D18" s="5">
        <v>10</v>
      </c>
      <c r="E18">
        <v>10</v>
      </c>
      <c r="F18" s="43">
        <v>1</v>
      </c>
      <c r="G18" s="43">
        <v>4.0000000000000001E-3</v>
      </c>
      <c r="H18" s="43">
        <v>6.2E-2</v>
      </c>
      <c r="I18" s="17">
        <v>0.115</v>
      </c>
      <c r="J18" s="12">
        <f t="shared" ref="J18:J23" si="2">((I18-G18)-0.7*(H18-G18))/7.38</f>
        <v>9.5392953929539295E-3</v>
      </c>
      <c r="K18" s="12">
        <f t="shared" ref="K18:K23" si="3">(((I18-G18)-0.7*(H18-G18))*E18*F18)/(7.38*D18*1)</f>
        <v>9.5392953929539313E-3</v>
      </c>
      <c r="L18" s="31"/>
      <c r="M18" s="32"/>
      <c r="N18" s="33"/>
      <c r="O18" s="30"/>
      <c r="P18" s="30"/>
    </row>
    <row r="19" spans="1:16" ht="15.75" customHeight="1">
      <c r="A19" s="5" t="s">
        <v>6</v>
      </c>
      <c r="B19" s="10">
        <v>43553</v>
      </c>
      <c r="C19" s="24">
        <v>7</v>
      </c>
      <c r="D19" s="5">
        <v>10</v>
      </c>
      <c r="E19">
        <v>10</v>
      </c>
      <c r="F19" s="30">
        <v>1</v>
      </c>
      <c r="G19" s="30">
        <v>2E-3</v>
      </c>
      <c r="H19" s="30">
        <v>3.5000000000000003E-2</v>
      </c>
      <c r="I19">
        <v>6.8000000000000005E-2</v>
      </c>
      <c r="J19" s="12">
        <f t="shared" si="2"/>
        <v>5.8130081300813022E-3</v>
      </c>
      <c r="K19" s="12">
        <f t="shared" si="3"/>
        <v>5.8130081300813014E-3</v>
      </c>
      <c r="L19" s="31"/>
      <c r="M19" s="32"/>
      <c r="N19" s="33"/>
      <c r="O19" s="30"/>
      <c r="P19" s="30"/>
    </row>
    <row r="20" spans="1:16" ht="15.75" customHeight="1">
      <c r="A20" s="5" t="s">
        <v>5</v>
      </c>
      <c r="B20" s="10">
        <v>43560</v>
      </c>
      <c r="C20" s="24">
        <v>14</v>
      </c>
      <c r="D20" s="5">
        <v>10</v>
      </c>
      <c r="E20">
        <v>10</v>
      </c>
      <c r="F20">
        <v>1</v>
      </c>
      <c r="G20">
        <v>8.9999999999999993E-3</v>
      </c>
      <c r="H20">
        <v>0.11600000000000001</v>
      </c>
      <c r="I20">
        <v>0.20200000000000001</v>
      </c>
      <c r="J20" s="12">
        <f t="shared" si="2"/>
        <v>1.600271002710027E-2</v>
      </c>
      <c r="K20" s="12">
        <f t="shared" si="3"/>
        <v>1.6002710027100273E-2</v>
      </c>
      <c r="L20" s="31"/>
      <c r="M20" s="32"/>
      <c r="N20" s="33"/>
      <c r="O20" s="30"/>
      <c r="P20" s="30"/>
    </row>
    <row r="21" spans="1:16" ht="15.75" customHeight="1">
      <c r="A21" s="5" t="s">
        <v>6</v>
      </c>
      <c r="B21" s="10">
        <v>43560</v>
      </c>
      <c r="C21" s="24">
        <v>14</v>
      </c>
      <c r="D21" s="5">
        <v>10</v>
      </c>
      <c r="E21">
        <v>10</v>
      </c>
      <c r="F21">
        <v>1</v>
      </c>
      <c r="G21">
        <v>7.0000000000000001E-3</v>
      </c>
      <c r="H21">
        <v>0.11600000000000001</v>
      </c>
      <c r="I21">
        <v>0.21</v>
      </c>
      <c r="J21" s="12">
        <f t="shared" si="2"/>
        <v>1.7168021680216798E-2</v>
      </c>
      <c r="K21" s="12">
        <f t="shared" si="3"/>
        <v>1.7168021680216802E-2</v>
      </c>
      <c r="L21" s="31"/>
      <c r="M21" s="32"/>
      <c r="N21" s="33"/>
      <c r="O21" s="30"/>
      <c r="P21" s="30"/>
    </row>
    <row r="22" spans="1:16" ht="15.75" customHeight="1">
      <c r="A22" s="5" t="s">
        <v>5</v>
      </c>
      <c r="B22" s="10">
        <v>43567</v>
      </c>
      <c r="C22" s="24">
        <v>21</v>
      </c>
      <c r="D22" s="5">
        <v>10</v>
      </c>
      <c r="E22">
        <v>10</v>
      </c>
      <c r="F22" s="18">
        <v>2</v>
      </c>
      <c r="G22" s="19">
        <v>7.0000000000000001E-3</v>
      </c>
      <c r="H22" s="20">
        <v>9.2999999999999999E-2</v>
      </c>
      <c r="I22" s="19">
        <v>0.152</v>
      </c>
      <c r="J22" s="12">
        <f t="shared" si="2"/>
        <v>1.1490514905149051E-2</v>
      </c>
      <c r="K22" s="12">
        <f t="shared" si="3"/>
        <v>2.2981029810298103E-2</v>
      </c>
      <c r="L22" s="31"/>
      <c r="M22" s="32"/>
      <c r="N22" s="33"/>
      <c r="O22" s="30"/>
      <c r="P22" s="30"/>
    </row>
    <row r="23" spans="1:16" ht="15.75" customHeight="1">
      <c r="A23" s="5" t="s">
        <v>6</v>
      </c>
      <c r="B23" s="10">
        <v>43567</v>
      </c>
      <c r="C23" s="24">
        <v>21</v>
      </c>
      <c r="D23" s="5">
        <v>10</v>
      </c>
      <c r="E23">
        <v>10</v>
      </c>
      <c r="F23" s="5">
        <v>1</v>
      </c>
      <c r="G23" s="5">
        <v>0.01</v>
      </c>
      <c r="H23" s="5">
        <v>0.2</v>
      </c>
      <c r="I23" s="15">
        <v>0.34799999999999998</v>
      </c>
      <c r="J23" s="12">
        <f t="shared" si="2"/>
        <v>2.7777777777777776E-2</v>
      </c>
      <c r="K23" s="12">
        <f t="shared" si="3"/>
        <v>2.7777777777777776E-2</v>
      </c>
      <c r="L23" s="31"/>
      <c r="M23" s="32"/>
      <c r="N23" s="33"/>
      <c r="O23" s="30"/>
      <c r="P23" s="30"/>
    </row>
    <row r="24" spans="1:16" ht="15.75" customHeight="1"/>
    <row r="25" spans="1:16" ht="15.75" customHeight="1">
      <c r="A25" s="42"/>
    </row>
    <row r="26" spans="1:16" ht="15.75" customHeight="1"/>
    <row r="27" spans="1:16" ht="15.75" customHeight="1"/>
    <row r="28" spans="1:16" ht="15.75" customHeight="1"/>
    <row r="29" spans="1:16" ht="15.75" customHeight="1"/>
    <row r="30" spans="1:16" ht="15.75" customHeight="1"/>
    <row r="31" spans="1:16" ht="15.75" customHeight="1"/>
    <row r="32" spans="1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Biomassa</vt:lpstr>
      <vt:lpstr>Calculos Chl a</vt:lpstr>
      <vt:lpstr>Calculos Ficocianinas</vt:lpstr>
      <vt:lpstr>Biomassa!Print_Area</vt:lpstr>
      <vt:lpstr>'Calculos Chl a'!Print_Area</vt:lpstr>
      <vt:lpstr>'Calculos Ficocianinas'!Print_Area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de Jesus Branco de Melo de Amorim Ferreira</cp:lastModifiedBy>
  <dcterms:created xsi:type="dcterms:W3CDTF">2019-05-21T14:51:02Z</dcterms:created>
  <dcterms:modified xsi:type="dcterms:W3CDTF">2019-05-24T16:48:34Z</dcterms:modified>
</cp:coreProperties>
</file>